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lo Paint + Usakan - 2025\Bao gia + Du An Son BELLO - 2025\THP Tu Hiep Plaza\A7 THP - Mr Bieu - 26.10.2025\"/>
    </mc:Choice>
  </mc:AlternateContent>
  <xr:revisionPtr revIDLastSave="0" documentId="13_ncr:1_{D2B3DBA8-4DEE-48A2-948C-292C40B1155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ien Tich-12.04.2024" sheetId="6" r:id="rId1"/>
    <sheet name="26.10.2025" sheetId="5" r:id="rId2"/>
  </sheets>
  <definedNames>
    <definedName name="_xlnm._FilterDatabase" localSheetId="1" hidden="1">'26.10.2025'!$A$17:$L$40</definedName>
    <definedName name="_xlnm.Print_Area" localSheetId="1">'26.10.2025'!$A$1:$J$43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  <c r="G6" i="6"/>
  <c r="E6" i="6"/>
  <c r="D5" i="6"/>
  <c r="C5" i="6"/>
  <c r="G5" i="6" s="1"/>
  <c r="D4" i="6"/>
  <c r="C4" i="6"/>
  <c r="E4" i="6" s="1"/>
  <c r="D3" i="6"/>
  <c r="C3" i="6"/>
  <c r="G3" i="6" s="1"/>
  <c r="D2" i="6"/>
  <c r="C2" i="6"/>
  <c r="G2" i="6" s="1"/>
  <c r="G7" i="6" s="1"/>
  <c r="H20" i="5"/>
  <c r="I31" i="5"/>
  <c r="I30" i="5"/>
  <c r="H29" i="5" s="1"/>
  <c r="E5" i="6" l="1"/>
  <c r="E3" i="6"/>
  <c r="E2" i="6"/>
  <c r="E7" i="6" s="1"/>
  <c r="I29" i="5"/>
  <c r="I18" i="5" l="1"/>
  <c r="H26" i="5"/>
  <c r="I24" i="5" l="1"/>
  <c r="I22" i="5"/>
  <c r="I21" i="5"/>
  <c r="I28" i="5"/>
  <c r="I27" i="5"/>
  <c r="I26" i="5"/>
  <c r="I23" i="5"/>
  <c r="I20" i="5" l="1"/>
  <c r="H25" i="5"/>
  <c r="I25" i="5" s="1"/>
  <c r="I32" i="5" l="1"/>
</calcChain>
</file>

<file path=xl/sharedStrings.xml><?xml version="1.0" encoding="utf-8"?>
<sst xmlns="http://schemas.openxmlformats.org/spreadsheetml/2006/main" count="113" uniqueCount="85">
  <si>
    <t>STT</t>
  </si>
  <si>
    <t>Mô tả hàng hóa</t>
  </si>
  <si>
    <t>Đơn vị</t>
  </si>
  <si>
    <t>Số lượng</t>
  </si>
  <si>
    <t>Đơn giá</t>
  </si>
  <si>
    <t>Thành tiền</t>
  </si>
  <si>
    <t>Ghi chú</t>
  </si>
  <si>
    <t>I</t>
  </si>
  <si>
    <t>Tổng giá trị chưa gồm VAT (VND)</t>
  </si>
  <si>
    <t>Tiêu chuẩn hàng hoá</t>
  </si>
  <si>
    <t>Thời gian giao hàng</t>
  </si>
  <si>
    <t>Địa điểm giao hàng</t>
  </si>
  <si>
    <t>Điều kiện thương mại</t>
  </si>
  <si>
    <t>Bảo hành sản phẩm</t>
  </si>
  <si>
    <t xml:space="preserve">Số Tài Khoản </t>
  </si>
  <si>
    <t>Hàng mới 100%, chưa qua sử dụng</t>
  </si>
  <si>
    <t>Trong phạm vi 12 tháng kể từ ngày giao hàng</t>
  </si>
  <si>
    <t>Xin chân thành cảm ơn Quý Công ty</t>
  </si>
  <si>
    <t>XÁC NHẬN ĐẶT HÀNG</t>
  </si>
  <si>
    <t>CÔNG TY CỔ PHẦN USAKAN VIỆT NAM</t>
  </si>
  <si>
    <t>Nơi nhận</t>
  </si>
  <si>
    <t>Địa chỉ</t>
  </si>
  <si>
    <t>Dự án</t>
  </si>
  <si>
    <t xml:space="preserve">Họ &amp; Tên </t>
  </si>
  <si>
    <t>Điện thoại</t>
  </si>
  <si>
    <t>Email</t>
  </si>
  <si>
    <t>Ngày BG</t>
  </si>
  <si>
    <t>Nơi gửi</t>
  </si>
  <si>
    <t>Họ&amp;Tên</t>
  </si>
  <si>
    <t>Chức vụ</t>
  </si>
  <si>
    <t>Hotline</t>
  </si>
  <si>
    <t>0886 68 77 16</t>
  </si>
  <si>
    <t>Fax</t>
  </si>
  <si>
    <t>Website</t>
  </si>
  <si>
    <t>Hiệu lực BG</t>
  </si>
  <si>
    <t>Nguyễn Ngọc Khánh</t>
  </si>
  <si>
    <t>Giám đốc</t>
  </si>
  <si>
    <t>0978 61 73 63</t>
  </si>
  <si>
    <t>khanh.usakan@gmail.com / usakanvietnam@gmail.com</t>
  </si>
  <si>
    <t>BÁO GIÁ</t>
  </si>
  <si>
    <t>03 ngày</t>
  </si>
  <si>
    <t>Tổng giá trị chưa bao gồm thuế VAT</t>
  </si>
  <si>
    <t>Thanh toán ngay sau khi thi công xong</t>
  </si>
  <si>
    <t>NC</t>
  </si>
  <si>
    <t>Chân thành cảm ơn Quý Công ty quan tâm đến sản phẩm của Công ty Cổ Phần USAKAN Việt Nam</t>
  </si>
  <si>
    <t>A</t>
  </si>
  <si>
    <t>m2</t>
  </si>
  <si>
    <t>Tháo dỡ các vị trí bong bột bả, vệ sinh đóng trạc vào bao</t>
  </si>
  <si>
    <t>Lớp</t>
  </si>
  <si>
    <t>Sơn lót kết nối trước khi bả ( đảm bảo các vị trí bả lại không bị bong tróc)</t>
  </si>
  <si>
    <t>Bột bả nội thất cao cấp (BE11)</t>
  </si>
  <si>
    <t>B</t>
  </si>
  <si>
    <t>VietinBank:TK: 105003588474  Nguyễn Ngọc Khánh</t>
  </si>
  <si>
    <t>Sơn lót kháng kiềm Nội thất (BE108)</t>
  </si>
  <si>
    <t>Bả vá trần thạch cao + Sơn lại toàn bộ mặt trần</t>
  </si>
  <si>
    <t>Sơn mịn nội thất cao cấp BE-201</t>
  </si>
  <si>
    <t>Nhân công sơn lót + Sơn Phủ</t>
  </si>
  <si>
    <t>26.10.2025</t>
  </si>
  <si>
    <t>A THP - Toà nhà Tứ Hiệp Plaza - Số 1 đường Nguyễn Bồ</t>
  </si>
  <si>
    <t>Chung cư tứ Hiệp Plaza , phường Yên Sở , TP Hà Nội</t>
  </si>
  <si>
    <t>Nghiệm thu theo thực tế khi thi công</t>
  </si>
  <si>
    <t>Thi công trong vòng 03 ngày (Trong điều kiện Thời tiết đẹp, ko mưa ẩm)</t>
  </si>
  <si>
    <t>Tại A7 - Tứ Hiệp Plaza, phường Yên Sở, TP Hà Nội</t>
  </si>
  <si>
    <t>Kiểm tra các vị trí bong tróc trên trần</t>
  </si>
  <si>
    <t>Dùng liu ẩm, lăn 1 lượt để kiểm tra các vị trí thạch cao đã yếu, xem có phải bả lại ko?</t>
  </si>
  <si>
    <t>Nhân cỏng bả và xả bả trước khi sơn</t>
  </si>
  <si>
    <t>Bả vá các vị trí bong trong trên trần (Sau khi làm bước A thì mới biết được số lượng cụ thể)</t>
  </si>
  <si>
    <t>C</t>
  </si>
  <si>
    <t>Sơn lại toàn bộ trần của lô gia</t>
  </si>
  <si>
    <t>Sơn lại toàn bộ tường của lô gia</t>
  </si>
  <si>
    <t>D</t>
  </si>
  <si>
    <t>VT</t>
  </si>
  <si>
    <t>Đội 9, xã Ngọc Hồi, TP Hà Nội, Việt Nam</t>
  </si>
  <si>
    <t>Vị trí</t>
  </si>
  <si>
    <t>Dài</t>
  </si>
  <si>
    <t>Rộng</t>
  </si>
  <si>
    <t>S=Diện tích</t>
  </si>
  <si>
    <t>Nhà cao</t>
  </si>
  <si>
    <t>tường nhà</t>
  </si>
  <si>
    <t>Sảnh dài từ cửa căn B802 đến B809</t>
  </si>
  <si>
    <t>02 cái đường ra Logia thoát hiểm</t>
  </si>
  <si>
    <t>Sản thang máy (Trừ 2 đầu)</t>
  </si>
  <si>
    <t>Cửa căn 11+12</t>
  </si>
  <si>
    <t>02 Logia thoát hiểm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</si>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</sst>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yy;@"/>
    <numFmt numFmtId="165" formatCode="#,##0;[Red]#,##0"/>
    <numFmt numFmtId="166" formatCode="_(* #,##0_);_(* \(#,##0\);_(* &quot;-&quot;??_);_(@_)"/>
    <numFmt numFmtId="167" formatCode="_-* #,##0.00\ _₫_-;\-* #,##0.00\ _₫_-;_-* &quot;-&quot;??\ _₫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Arial"/>
      <family val="2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name val="Arial"/>
      <family val="2"/>
      <charset val="163"/>
    </font>
    <font>
      <sz val="7"/>
      <name val="Times New Roman"/>
      <family val="1"/>
    </font>
    <font>
      <i/>
      <sz val="11"/>
      <name val="Times New Roman"/>
      <family val="1"/>
    </font>
    <font>
      <b/>
      <sz val="23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3" fillId="0" borderId="0"/>
    <xf numFmtId="167" fontId="13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3" applyFont="1" applyAlignment="1">
      <alignment vertical="center" wrapText="1"/>
    </xf>
    <xf numFmtId="3" fontId="4" fillId="0" borderId="4" xfId="2" applyNumberFormat="1" applyFont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49" fontId="4" fillId="0" borderId="4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2" quotePrefix="1" applyFont="1" applyBorder="1" applyAlignment="1">
      <alignment horizontal="center" vertical="center"/>
    </xf>
    <xf numFmtId="165" fontId="6" fillId="0" borderId="4" xfId="2" applyNumberFormat="1" applyFont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6" fontId="9" fillId="0" borderId="0" xfId="1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 wrapText="1"/>
    </xf>
    <xf numFmtId="166" fontId="6" fillId="0" borderId="0" xfId="1" applyNumberFormat="1" applyFont="1" applyFill="1" applyAlignment="1">
      <alignment vertical="center"/>
    </xf>
    <xf numFmtId="166" fontId="11" fillId="0" borderId="0" xfId="1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6" fontId="4" fillId="0" borderId="0" xfId="1" applyNumberFormat="1" applyFont="1" applyFill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165" fontId="4" fillId="0" borderId="4" xfId="0" quotePrefix="1" applyNumberFormat="1" applyFont="1" applyBorder="1" applyAlignment="1">
      <alignment horizontal="right" vertical="center" wrapText="1"/>
    </xf>
    <xf numFmtId="166" fontId="4" fillId="0" borderId="4" xfId="1" quotePrefix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66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6" fillId="0" borderId="4" xfId="6" applyNumberFormat="1" applyFont="1" applyFill="1" applyBorder="1" applyAlignment="1">
      <alignment horizontal="right" vertical="center"/>
    </xf>
    <xf numFmtId="165" fontId="6" fillId="0" borderId="4" xfId="2" applyNumberFormat="1" applyFont="1" applyBorder="1" applyAlignment="1">
      <alignment horizontal="right" vertical="center" wrapText="1"/>
    </xf>
    <xf numFmtId="0" fontId="6" fillId="0" borderId="4" xfId="7" quotePrefix="1" applyFont="1" applyBorder="1" applyAlignment="1">
      <alignment horizontal="center" vertical="center" wrapText="1"/>
    </xf>
    <xf numFmtId="166" fontId="6" fillId="0" borderId="0" xfId="1" applyNumberFormat="1" applyFont="1" applyFill="1" applyAlignment="1">
      <alignment horizontal="center" vertical="center"/>
    </xf>
    <xf numFmtId="166" fontId="6" fillId="0" borderId="0" xfId="3" applyNumberFormat="1" applyFont="1" applyAlignment="1">
      <alignment vertical="center"/>
    </xf>
    <xf numFmtId="3" fontId="4" fillId="0" borderId="4" xfId="1" quotePrefix="1" applyNumberFormat="1" applyFont="1" applyBorder="1" applyAlignment="1">
      <alignment horizontal="center" vertical="center" wrapText="1"/>
    </xf>
    <xf numFmtId="166" fontId="3" fillId="0" borderId="0" xfId="1" applyNumberFormat="1" applyFont="1" applyFill="1" applyAlignment="1">
      <alignment vertical="center"/>
    </xf>
    <xf numFmtId="0" fontId="12" fillId="2" borderId="4" xfId="0" quotePrefix="1" applyFont="1" applyFill="1" applyBorder="1" applyAlignment="1">
      <alignment horizontal="center" vertical="center" wrapText="1"/>
    </xf>
    <xf numFmtId="165" fontId="12" fillId="2" borderId="4" xfId="0" quotePrefix="1" applyNumberFormat="1" applyFont="1" applyFill="1" applyBorder="1" applyAlignment="1">
      <alignment horizontal="right" vertical="center" wrapText="1"/>
    </xf>
    <xf numFmtId="166" fontId="12" fillId="2" borderId="4" xfId="1" quotePrefix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quotePrefix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3" fontId="3" fillId="0" borderId="13" xfId="2" applyNumberFormat="1" applyFont="1" applyBorder="1" applyAlignment="1">
      <alignment horizontal="left" vertical="center" wrapText="1"/>
    </xf>
    <xf numFmtId="3" fontId="3" fillId="0" borderId="7" xfId="2" quotePrefix="1" applyNumberFormat="1" applyFont="1" applyBorder="1" applyAlignment="1">
      <alignment horizontal="left" vertical="center" wrapText="1"/>
    </xf>
    <xf numFmtId="3" fontId="12" fillId="0" borderId="13" xfId="2" quotePrefix="1" applyNumberFormat="1" applyFont="1" applyBorder="1" applyAlignment="1">
      <alignment vertical="center" wrapText="1"/>
    </xf>
    <xf numFmtId="3" fontId="12" fillId="0" borderId="6" xfId="2" quotePrefix="1" applyNumberFormat="1" applyFont="1" applyBorder="1" applyAlignment="1">
      <alignment vertical="center" wrapText="1"/>
    </xf>
    <xf numFmtId="3" fontId="12" fillId="0" borderId="7" xfId="2" quotePrefix="1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3" fillId="0" borderId="11" xfId="2" applyNumberFormat="1" applyFont="1" applyBorder="1" applyAlignment="1">
      <alignment horizontal="left" vertical="center" wrapText="1"/>
    </xf>
    <xf numFmtId="3" fontId="3" fillId="0" borderId="12" xfId="2" applyNumberFormat="1" applyFont="1" applyBorder="1" applyAlignment="1">
      <alignment horizontal="left" vertical="center" wrapText="1"/>
    </xf>
    <xf numFmtId="3" fontId="4" fillId="0" borderId="11" xfId="2" quotePrefix="1" applyNumberFormat="1" applyFont="1" applyBorder="1" applyAlignment="1">
      <alignment vertical="center" wrapText="1"/>
    </xf>
    <xf numFmtId="3" fontId="4" fillId="0" borderId="15" xfId="2" quotePrefix="1" applyNumberFormat="1" applyFont="1" applyBorder="1" applyAlignment="1">
      <alignment vertical="center" wrapText="1"/>
    </xf>
    <xf numFmtId="3" fontId="4" fillId="0" borderId="12" xfId="2" quotePrefix="1" applyNumberFormat="1" applyFont="1" applyBorder="1" applyAlignment="1">
      <alignment vertical="center" wrapText="1"/>
    </xf>
    <xf numFmtId="3" fontId="3" fillId="0" borderId="13" xfId="2" quotePrefix="1" applyNumberFormat="1" applyFont="1" applyBorder="1" applyAlignment="1">
      <alignment horizontal="left" vertical="center" wrapText="1"/>
    </xf>
    <xf numFmtId="3" fontId="4" fillId="0" borderId="13" xfId="2" quotePrefix="1" applyNumberFormat="1" applyFont="1" applyBorder="1" applyAlignment="1">
      <alignment vertical="center" wrapText="1"/>
    </xf>
    <xf numFmtId="3" fontId="4" fillId="0" borderId="6" xfId="2" quotePrefix="1" applyNumberFormat="1" applyFont="1" applyBorder="1" applyAlignment="1">
      <alignment vertical="center" wrapText="1"/>
    </xf>
    <xf numFmtId="3" fontId="4" fillId="0" borderId="7" xfId="2" quotePrefix="1" applyNumberFormat="1" applyFont="1" applyBorder="1" applyAlignment="1">
      <alignment vertical="center" wrapText="1"/>
    </xf>
    <xf numFmtId="3" fontId="3" fillId="0" borderId="13" xfId="2" applyNumberFormat="1" applyFont="1" applyBorder="1" applyAlignment="1">
      <alignment horizontal="left" vertical="center"/>
    </xf>
    <xf numFmtId="3" fontId="3" fillId="0" borderId="6" xfId="2" applyNumberFormat="1" applyFont="1" applyBorder="1" applyAlignment="1">
      <alignment horizontal="left" vertical="center"/>
    </xf>
    <xf numFmtId="3" fontId="4" fillId="0" borderId="13" xfId="2" quotePrefix="1" applyNumberFormat="1" applyFont="1" applyBorder="1" applyAlignment="1">
      <alignment horizontal="left" vertical="center"/>
    </xf>
    <xf numFmtId="3" fontId="4" fillId="0" borderId="6" xfId="2" quotePrefix="1" applyNumberFormat="1" applyFont="1" applyBorder="1" applyAlignment="1">
      <alignment horizontal="left" vertical="center"/>
    </xf>
    <xf numFmtId="3" fontId="4" fillId="0" borderId="16" xfId="2" quotePrefix="1" applyNumberFormat="1" applyFont="1" applyBorder="1" applyAlignment="1">
      <alignment horizontal="left" vertical="center"/>
    </xf>
    <xf numFmtId="0" fontId="4" fillId="0" borderId="5" xfId="0" quotePrefix="1" applyFont="1" applyBorder="1" applyAlignment="1">
      <alignment vertical="center"/>
    </xf>
    <xf numFmtId="0" fontId="4" fillId="0" borderId="6" xfId="0" quotePrefix="1" applyFont="1" applyBorder="1" applyAlignment="1">
      <alignment vertical="center"/>
    </xf>
    <xf numFmtId="0" fontId="4" fillId="0" borderId="7" xfId="0" quotePrefix="1" applyFont="1" applyBorder="1" applyAlignment="1">
      <alignment vertical="center"/>
    </xf>
    <xf numFmtId="49" fontId="4" fillId="0" borderId="13" xfId="2" quotePrefix="1" applyNumberFormat="1" applyFont="1" applyBorder="1" applyAlignment="1">
      <alignment horizontal="left" vertical="center"/>
    </xf>
    <xf numFmtId="49" fontId="4" fillId="0" borderId="6" xfId="2" quotePrefix="1" applyNumberFormat="1" applyFont="1" applyBorder="1" applyAlignment="1">
      <alignment horizontal="left" vertical="center"/>
    </xf>
    <xf numFmtId="49" fontId="4" fillId="0" borderId="16" xfId="2" quotePrefix="1" applyNumberFormat="1" applyFont="1" applyBorder="1" applyAlignment="1">
      <alignment horizontal="left" vertical="center"/>
    </xf>
    <xf numFmtId="49" fontId="4" fillId="0" borderId="13" xfId="2" quotePrefix="1" applyNumberFormat="1" applyFont="1" applyBorder="1" applyAlignment="1">
      <alignment horizontal="left" vertical="center" wrapText="1"/>
    </xf>
    <xf numFmtId="3" fontId="3" fillId="0" borderId="14" xfId="2" applyNumberFormat="1" applyFont="1" applyBorder="1" applyAlignment="1">
      <alignment horizontal="left" vertical="center"/>
    </xf>
    <xf numFmtId="3" fontId="3" fillId="0" borderId="9" xfId="2" applyNumberFormat="1" applyFont="1" applyBorder="1" applyAlignment="1">
      <alignment horizontal="left" vertical="center"/>
    </xf>
    <xf numFmtId="164" fontId="4" fillId="0" borderId="14" xfId="2" quotePrefix="1" applyNumberFormat="1" applyFont="1" applyBorder="1" applyAlignment="1">
      <alignment horizontal="left" vertical="center"/>
    </xf>
    <xf numFmtId="164" fontId="4" fillId="0" borderId="9" xfId="2" quotePrefix="1" applyNumberFormat="1" applyFont="1" applyBorder="1" applyAlignment="1">
      <alignment horizontal="left" vertical="center"/>
    </xf>
    <xf numFmtId="164" fontId="4" fillId="0" borderId="17" xfId="2" quotePrefix="1" applyNumberFormat="1" applyFont="1" applyBorder="1" applyAlignment="1">
      <alignment horizontal="left" vertical="center"/>
    </xf>
    <xf numFmtId="49" fontId="4" fillId="0" borderId="8" xfId="2" quotePrefix="1" applyNumberFormat="1" applyFont="1" applyBorder="1" applyAlignment="1">
      <alignment vertical="center" wrapText="1"/>
    </xf>
    <xf numFmtId="49" fontId="4" fillId="0" borderId="9" xfId="2" quotePrefix="1" applyNumberFormat="1" applyFont="1" applyBorder="1" applyAlignment="1">
      <alignment vertical="center" wrapText="1"/>
    </xf>
    <xf numFmtId="49" fontId="4" fillId="0" borderId="10" xfId="2" quotePrefix="1" applyNumberFormat="1" applyFont="1" applyBorder="1" applyAlignment="1">
      <alignment vertical="center" wrapText="1"/>
    </xf>
    <xf numFmtId="0" fontId="10" fillId="0" borderId="1" xfId="0" quotePrefix="1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quotePrefix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2" borderId="2" xfId="0" quotePrefix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quotePrefix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4" xfId="8" applyFont="1" applyBorder="1" applyAlignment="1">
      <alignment horizontal="center" vertical="center"/>
    </xf>
    <xf numFmtId="0" fontId="14" fillId="0" borderId="0" xfId="8" quotePrefix="1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5" fillId="0" borderId="4" xfId="8" applyFont="1" applyBorder="1" applyAlignment="1">
      <alignment horizontal="center" vertical="center"/>
    </xf>
    <xf numFmtId="0" fontId="15" fillId="0" borderId="4" xfId="8" applyFont="1" applyBorder="1" applyAlignment="1">
      <alignment vertical="center"/>
    </xf>
    <xf numFmtId="0" fontId="15" fillId="0" borderId="0" xfId="8" applyFont="1" applyAlignment="1">
      <alignment horizontal="center" vertical="center"/>
    </xf>
    <xf numFmtId="0" fontId="15" fillId="0" borderId="0" xfId="8" applyFont="1" applyAlignment="1">
      <alignment vertical="center"/>
    </xf>
    <xf numFmtId="0" fontId="12" fillId="0" borderId="4" xfId="8" applyFont="1" applyBorder="1" applyAlignment="1">
      <alignment horizontal="center" vertical="center"/>
    </xf>
    <xf numFmtId="0" fontId="12" fillId="0" borderId="4" xfId="8" applyFont="1" applyBorder="1" applyAlignment="1">
      <alignment vertical="center"/>
    </xf>
    <xf numFmtId="0" fontId="12" fillId="0" borderId="0" xfId="8" applyFont="1" applyAlignment="1">
      <alignment horizontal="center" vertical="center"/>
    </xf>
    <xf numFmtId="167" fontId="15" fillId="0" borderId="0" xfId="9" applyFont="1" applyAlignment="1">
      <alignment vertical="center"/>
    </xf>
    <xf numFmtId="167" fontId="15" fillId="0" borderId="0" xfId="8" applyNumberFormat="1" applyFont="1" applyAlignment="1">
      <alignment horizontal="center" vertical="center"/>
    </xf>
  </cellXfs>
  <cellStyles count="10">
    <cellStyle name="Comma" xfId="1" builtinId="3"/>
    <cellStyle name="Comma 2" xfId="9" xr:uid="{774845DD-B666-4929-BDE5-16FAF9EE973E}"/>
    <cellStyle name="Comma 3" xfId="5" xr:uid="{00000000-0005-0000-0000-000001000000}"/>
    <cellStyle name="Comma 7" xfId="4" xr:uid="{00000000-0005-0000-0000-000002000000}"/>
    <cellStyle name="Comma 7 2" xfId="6" xr:uid="{00000000-0005-0000-0000-000003000000}"/>
    <cellStyle name="Normal" xfId="0" builtinId="0"/>
    <cellStyle name="Normal 2" xfId="8" xr:uid="{2135FA6E-FDB5-44D4-BB6A-B89DE470CB66}"/>
    <cellStyle name="Normal_Bao gia 8-2002" xfId="2" xr:uid="{00000000-0005-0000-0000-000005000000}"/>
    <cellStyle name="Normal_CDBG T10" xfId="3" xr:uid="{00000000-0005-0000-0000-000006000000}"/>
    <cellStyle name="Normal_CDBG T10 6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133350</xdr:rowOff>
    </xdr:from>
    <xdr:to>
      <xdr:col>2</xdr:col>
      <xdr:colOff>504825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466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3DC0-BC0B-4FB3-89D1-94CE71693657}">
  <dimension ref="A1:G9"/>
  <sheetViews>
    <sheetView workbookViewId="0">
      <selection activeCell="I6" sqref="I6"/>
    </sheetView>
  </sheetViews>
  <sheetFormatPr defaultRowHeight="23.1" customHeight="1"/>
  <cols>
    <col min="1" max="1" width="9.140625" style="106"/>
    <col min="2" max="2" width="31.5703125" style="107" bestFit="1" customWidth="1"/>
    <col min="3" max="4" width="9.140625" style="106"/>
    <col min="5" max="5" width="11.85546875" style="106" bestFit="1" customWidth="1"/>
    <col min="6" max="6" width="11.85546875" style="106" customWidth="1"/>
    <col min="7" max="7" width="10.28515625" style="107" bestFit="1" customWidth="1"/>
    <col min="8" max="16384" width="9.140625" style="107"/>
  </cols>
  <sheetData>
    <row r="1" spans="1:7" s="103" customFormat="1" ht="23.1" customHeight="1">
      <c r="A1" s="101" t="s">
        <v>0</v>
      </c>
      <c r="B1" s="101" t="s">
        <v>73</v>
      </c>
      <c r="C1" s="101" t="s">
        <v>74</v>
      </c>
      <c r="D1" s="101" t="s">
        <v>75</v>
      </c>
      <c r="E1" s="101" t="s">
        <v>76</v>
      </c>
      <c r="F1" s="102" t="s">
        <v>77</v>
      </c>
      <c r="G1" s="103" t="s">
        <v>78</v>
      </c>
    </row>
    <row r="2" spans="1:7" ht="23.1" customHeight="1">
      <c r="A2" s="104">
        <v>1</v>
      </c>
      <c r="B2" s="105" t="s">
        <v>79</v>
      </c>
      <c r="C2" s="104">
        <f>89*0.5</f>
        <v>44.5</v>
      </c>
      <c r="D2" s="104">
        <f>4*0.5</f>
        <v>2</v>
      </c>
      <c r="E2" s="104">
        <f>C2*D2</f>
        <v>89</v>
      </c>
      <c r="F2" s="106">
        <v>2.58</v>
      </c>
      <c r="G2" s="107">
        <f>C2*F2*2</f>
        <v>229.62</v>
      </c>
    </row>
    <row r="3" spans="1:7" ht="23.1" customHeight="1">
      <c r="A3" s="104">
        <v>2</v>
      </c>
      <c r="B3" s="105" t="s">
        <v>80</v>
      </c>
      <c r="C3" s="104">
        <f>6*0.5</f>
        <v>3</v>
      </c>
      <c r="D3" s="104">
        <f>4*0.5</f>
        <v>2</v>
      </c>
      <c r="E3" s="104">
        <f>C3*D3*2</f>
        <v>12</v>
      </c>
      <c r="F3" s="106">
        <v>2.58</v>
      </c>
      <c r="G3" s="107">
        <f>(C3+D3)*F3</f>
        <v>12.9</v>
      </c>
    </row>
    <row r="4" spans="1:7" ht="23.1" customHeight="1">
      <c r="A4" s="104">
        <v>3</v>
      </c>
      <c r="B4" s="105" t="s">
        <v>81</v>
      </c>
      <c r="C4" s="104">
        <f>16*0.5</f>
        <v>8</v>
      </c>
      <c r="D4" s="104">
        <f>10*0.5</f>
        <v>5</v>
      </c>
      <c r="E4" s="104">
        <f t="shared" ref="E4:E5" si="0">C4*D4</f>
        <v>40</v>
      </c>
      <c r="F4" s="106">
        <v>2.58</v>
      </c>
      <c r="G4" s="107">
        <v>0</v>
      </c>
    </row>
    <row r="5" spans="1:7" ht="23.1" customHeight="1">
      <c r="A5" s="104">
        <v>4</v>
      </c>
      <c r="B5" s="105" t="s">
        <v>82</v>
      </c>
      <c r="C5" s="104">
        <f>16*0.5</f>
        <v>8</v>
      </c>
      <c r="D5" s="104">
        <f>3*0.5</f>
        <v>1.5</v>
      </c>
      <c r="E5" s="104">
        <f t="shared" si="0"/>
        <v>12</v>
      </c>
      <c r="F5" s="106">
        <v>2.58</v>
      </c>
      <c r="G5" s="107">
        <f>(C5+D5)*F5</f>
        <v>24.51</v>
      </c>
    </row>
    <row r="6" spans="1:7" ht="23.1" customHeight="1">
      <c r="A6" s="104">
        <v>5</v>
      </c>
      <c r="B6" s="105" t="s">
        <v>83</v>
      </c>
      <c r="C6" s="104">
        <v>1</v>
      </c>
      <c r="D6" s="104">
        <v>1</v>
      </c>
      <c r="E6" s="104">
        <f>C6*D6*2</f>
        <v>2</v>
      </c>
      <c r="F6" s="106">
        <v>2.58</v>
      </c>
      <c r="G6" s="107">
        <f>(C6+D6)*F6</f>
        <v>5.16</v>
      </c>
    </row>
    <row r="7" spans="1:7" s="103" customFormat="1" ht="23.1" customHeight="1">
      <c r="A7" s="108"/>
      <c r="B7" s="109" t="s">
        <v>84</v>
      </c>
      <c r="C7" s="108"/>
      <c r="D7" s="108"/>
      <c r="E7" s="108">
        <f>SUM(E2:E6)</f>
        <v>155</v>
      </c>
      <c r="F7" s="110"/>
      <c r="G7" s="103">
        <f>SUM(G2:G6)</f>
        <v>272.19000000000005</v>
      </c>
    </row>
    <row r="9" spans="1:7" ht="23.1" customHeight="1">
      <c r="A9" s="106">
        <v>1330</v>
      </c>
      <c r="B9" s="111">
        <v>60</v>
      </c>
      <c r="C9" s="112">
        <f>A9/B9</f>
        <v>22.166666666666668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view="pageBreakPreview" topLeftCell="A11" zoomScaleNormal="100" zoomScaleSheetLayoutView="100" workbookViewId="0">
      <selection activeCell="H12" sqref="H12:J12"/>
    </sheetView>
  </sheetViews>
  <sheetFormatPr defaultRowHeight="15"/>
  <cols>
    <col min="1" max="1" width="6.7109375" style="11" customWidth="1"/>
    <col min="2" max="2" width="7.7109375" style="11" customWidth="1"/>
    <col min="3" max="3" width="8.7109375" style="11" customWidth="1"/>
    <col min="4" max="4" width="11.7109375" style="11" customWidth="1"/>
    <col min="5" max="5" width="15.7109375" style="11" customWidth="1"/>
    <col min="6" max="6" width="7.140625" style="11" customWidth="1"/>
    <col min="7" max="7" width="12.7109375" style="11" bestFit="1" customWidth="1"/>
    <col min="8" max="8" width="10.140625" style="11" bestFit="1" customWidth="1"/>
    <col min="9" max="9" width="11.7109375" style="11" customWidth="1"/>
    <col min="10" max="10" width="13.7109375" style="11" customWidth="1"/>
    <col min="11" max="11" width="14.5703125" style="24" bestFit="1" customWidth="1"/>
    <col min="12" max="16384" width="9.140625" style="11"/>
  </cols>
  <sheetData>
    <row r="1" spans="1:11" s="10" customFormat="1" ht="9">
      <c r="K1" s="21"/>
    </row>
    <row r="2" spans="1:11" s="16" customFormat="1" ht="23.1" customHeight="1">
      <c r="D2" s="16" t="s">
        <v>27</v>
      </c>
      <c r="E2" s="52" t="s">
        <v>19</v>
      </c>
      <c r="F2" s="52"/>
      <c r="G2" s="52"/>
      <c r="H2" s="52"/>
      <c r="I2" s="52"/>
      <c r="J2" s="52"/>
      <c r="K2" s="22"/>
    </row>
    <row r="3" spans="1:11" s="16" customFormat="1" ht="18" customHeight="1">
      <c r="D3" s="16" t="s">
        <v>21</v>
      </c>
      <c r="E3" s="53" t="s">
        <v>72</v>
      </c>
      <c r="F3" s="52"/>
      <c r="G3" s="52"/>
      <c r="H3" s="52"/>
      <c r="I3" s="52"/>
      <c r="J3" s="52"/>
      <c r="K3" s="22"/>
    </row>
    <row r="4" spans="1:11" s="16" customFormat="1" ht="18" customHeight="1">
      <c r="D4" s="16" t="s">
        <v>28</v>
      </c>
      <c r="E4" s="53" t="s">
        <v>35</v>
      </c>
      <c r="F4" s="52"/>
      <c r="G4" s="52"/>
      <c r="H4" s="16" t="s">
        <v>29</v>
      </c>
      <c r="I4" s="53" t="s">
        <v>36</v>
      </c>
      <c r="J4" s="52"/>
      <c r="K4" s="22"/>
    </row>
    <row r="5" spans="1:11" s="16" customFormat="1" ht="18" customHeight="1">
      <c r="D5" s="16" t="s">
        <v>24</v>
      </c>
      <c r="E5" s="53" t="s">
        <v>37</v>
      </c>
      <c r="F5" s="52"/>
      <c r="G5" s="52"/>
      <c r="H5" s="16" t="s">
        <v>30</v>
      </c>
      <c r="I5" s="52" t="s">
        <v>31</v>
      </c>
      <c r="J5" s="52"/>
      <c r="K5" s="22"/>
    </row>
    <row r="6" spans="1:11" s="16" customFormat="1" ht="18" customHeight="1">
      <c r="D6" s="16" t="s">
        <v>25</v>
      </c>
      <c r="E6" s="54" t="s">
        <v>38</v>
      </c>
      <c r="F6" s="55"/>
      <c r="G6" s="55"/>
      <c r="H6" s="55"/>
      <c r="I6" s="55"/>
      <c r="J6" s="55"/>
      <c r="K6" s="22"/>
    </row>
    <row r="7" spans="1:11" s="10" customFormat="1" ht="9.75" thickBot="1">
      <c r="K7" s="21"/>
    </row>
    <row r="8" spans="1:11" s="1" customFormat="1" ht="23.1" customHeight="1" thickTop="1">
      <c r="A8" s="56" t="s">
        <v>20</v>
      </c>
      <c r="B8" s="57"/>
      <c r="C8" s="58" t="s">
        <v>58</v>
      </c>
      <c r="D8" s="59"/>
      <c r="E8" s="59"/>
      <c r="F8" s="59"/>
      <c r="G8" s="59"/>
      <c r="H8" s="59"/>
      <c r="I8" s="59"/>
      <c r="J8" s="60"/>
      <c r="K8" s="23"/>
    </row>
    <row r="9" spans="1:11" s="1" customFormat="1" ht="23.1" customHeight="1">
      <c r="A9" s="61" t="s">
        <v>21</v>
      </c>
      <c r="B9" s="48"/>
      <c r="C9" s="62" t="s">
        <v>59</v>
      </c>
      <c r="D9" s="63"/>
      <c r="E9" s="63"/>
      <c r="F9" s="63"/>
      <c r="G9" s="63"/>
      <c r="H9" s="63"/>
      <c r="I9" s="63"/>
      <c r="J9" s="64"/>
      <c r="K9" s="23"/>
    </row>
    <row r="10" spans="1:11" s="1" customFormat="1" ht="23.1" customHeight="1">
      <c r="A10" s="47" t="s">
        <v>22</v>
      </c>
      <c r="B10" s="48"/>
      <c r="C10" s="49" t="s">
        <v>54</v>
      </c>
      <c r="D10" s="50"/>
      <c r="E10" s="50"/>
      <c r="F10" s="50"/>
      <c r="G10" s="50"/>
      <c r="H10" s="50"/>
      <c r="I10" s="50"/>
      <c r="J10" s="51"/>
      <c r="K10" s="23"/>
    </row>
    <row r="11" spans="1:11" s="3" customFormat="1" ht="23.1" customHeight="1">
      <c r="A11" s="65" t="s">
        <v>23</v>
      </c>
      <c r="B11" s="66"/>
      <c r="C11" s="67"/>
      <c r="D11" s="68"/>
      <c r="E11" s="68"/>
      <c r="F11" s="69"/>
      <c r="G11" s="2" t="s">
        <v>29</v>
      </c>
      <c r="H11" s="70"/>
      <c r="I11" s="71"/>
      <c r="J11" s="72"/>
      <c r="K11" s="22"/>
    </row>
    <row r="12" spans="1:11" s="3" customFormat="1" ht="23.1" customHeight="1">
      <c r="A12" s="65" t="s">
        <v>24</v>
      </c>
      <c r="B12" s="66"/>
      <c r="C12" s="73"/>
      <c r="D12" s="74"/>
      <c r="E12" s="74"/>
      <c r="F12" s="75"/>
      <c r="G12" s="4" t="s">
        <v>32</v>
      </c>
      <c r="H12" s="70"/>
      <c r="I12" s="71"/>
      <c r="J12" s="72"/>
      <c r="K12" s="22"/>
    </row>
    <row r="13" spans="1:11" s="3" customFormat="1" ht="23.1" customHeight="1">
      <c r="A13" s="65" t="s">
        <v>25</v>
      </c>
      <c r="B13" s="66"/>
      <c r="C13" s="76"/>
      <c r="D13" s="74"/>
      <c r="E13" s="74"/>
      <c r="F13" s="75"/>
      <c r="G13" s="5" t="s">
        <v>33</v>
      </c>
      <c r="H13" s="70"/>
      <c r="I13" s="71"/>
      <c r="J13" s="72"/>
      <c r="K13" s="22"/>
    </row>
    <row r="14" spans="1:11" s="3" customFormat="1" ht="23.1" customHeight="1" thickBot="1">
      <c r="A14" s="77" t="s">
        <v>26</v>
      </c>
      <c r="B14" s="78"/>
      <c r="C14" s="79" t="s">
        <v>57</v>
      </c>
      <c r="D14" s="80"/>
      <c r="E14" s="80"/>
      <c r="F14" s="81"/>
      <c r="G14" s="6" t="s">
        <v>34</v>
      </c>
      <c r="H14" s="82" t="s">
        <v>40</v>
      </c>
      <c r="I14" s="83"/>
      <c r="J14" s="84"/>
      <c r="K14" s="22"/>
    </row>
    <row r="15" spans="1:11" ht="23.1" customHeight="1" thickTop="1">
      <c r="A15" s="85" t="s">
        <v>44</v>
      </c>
      <c r="B15" s="85"/>
      <c r="C15" s="85"/>
      <c r="D15" s="85"/>
      <c r="E15" s="85"/>
      <c r="F15" s="85"/>
      <c r="G15" s="85"/>
      <c r="H15" s="85"/>
      <c r="I15" s="85"/>
      <c r="J15" s="85"/>
    </row>
    <row r="16" spans="1:11" s="26" customFormat="1" ht="33" customHeight="1">
      <c r="A16" s="86" t="s">
        <v>39</v>
      </c>
      <c r="B16" s="87"/>
      <c r="C16" s="87"/>
      <c r="D16" s="87"/>
      <c r="E16" s="87"/>
      <c r="F16" s="87"/>
      <c r="G16" s="87"/>
      <c r="H16" s="87"/>
      <c r="I16" s="87"/>
      <c r="J16" s="87"/>
      <c r="K16" s="25"/>
    </row>
    <row r="17" spans="1:12" s="19" customFormat="1" ht="23.1" customHeight="1">
      <c r="A17" s="17" t="s">
        <v>0</v>
      </c>
      <c r="B17" s="88" t="s">
        <v>1</v>
      </c>
      <c r="C17" s="88"/>
      <c r="D17" s="88"/>
      <c r="E17" s="88"/>
      <c r="F17" s="15" t="s">
        <v>2</v>
      </c>
      <c r="G17" s="15" t="s">
        <v>3</v>
      </c>
      <c r="H17" s="15" t="s">
        <v>4</v>
      </c>
      <c r="I17" s="15" t="s">
        <v>5</v>
      </c>
      <c r="J17" s="17" t="s">
        <v>6</v>
      </c>
      <c r="K17" s="27"/>
    </row>
    <row r="18" spans="1:12" s="33" customFormat="1" ht="23.1" customHeight="1">
      <c r="A18" s="28" t="s">
        <v>45</v>
      </c>
      <c r="B18" s="44" t="s">
        <v>63</v>
      </c>
      <c r="C18" s="44"/>
      <c r="D18" s="44"/>
      <c r="E18" s="44"/>
      <c r="F18" s="28" t="s">
        <v>46</v>
      </c>
      <c r="G18" s="39">
        <v>155</v>
      </c>
      <c r="H18" s="29">
        <v>5000</v>
      </c>
      <c r="I18" s="30">
        <f>G18*H18</f>
        <v>775000</v>
      </c>
      <c r="J18" s="31"/>
      <c r="K18" s="32"/>
    </row>
    <row r="19" spans="1:12" s="9" customFormat="1" ht="38.1" customHeight="1">
      <c r="A19" s="7">
        <v>1</v>
      </c>
      <c r="B19" s="45" t="s">
        <v>64</v>
      </c>
      <c r="C19" s="46"/>
      <c r="D19" s="46"/>
      <c r="E19" s="46"/>
      <c r="F19" s="12"/>
      <c r="G19" s="8"/>
      <c r="H19" s="34"/>
      <c r="I19" s="35"/>
      <c r="J19" s="36" t="s">
        <v>43</v>
      </c>
      <c r="K19" s="37"/>
    </row>
    <row r="20" spans="1:12" s="33" customFormat="1" ht="54.95" customHeight="1">
      <c r="A20" s="28" t="s">
        <v>51</v>
      </c>
      <c r="B20" s="44" t="s">
        <v>66</v>
      </c>
      <c r="C20" s="44"/>
      <c r="D20" s="44"/>
      <c r="E20" s="44"/>
      <c r="F20" s="28" t="s">
        <v>46</v>
      </c>
      <c r="G20" s="41">
        <v>10</v>
      </c>
      <c r="H20" s="42">
        <f>SUM(I21:I24)</f>
        <v>66500</v>
      </c>
      <c r="I20" s="43">
        <f>G20*H20</f>
        <v>665000</v>
      </c>
      <c r="J20" s="41" t="s">
        <v>60</v>
      </c>
      <c r="K20" s="32"/>
    </row>
    <row r="21" spans="1:12" s="9" customFormat="1" ht="38.1" customHeight="1">
      <c r="A21" s="7">
        <v>1</v>
      </c>
      <c r="B21" s="45" t="s">
        <v>47</v>
      </c>
      <c r="C21" s="46"/>
      <c r="D21" s="46"/>
      <c r="E21" s="46"/>
      <c r="F21" s="12" t="s">
        <v>48</v>
      </c>
      <c r="G21" s="8">
        <v>1</v>
      </c>
      <c r="H21" s="34">
        <v>25000</v>
      </c>
      <c r="I21" s="35">
        <f>G21*H21</f>
        <v>25000</v>
      </c>
      <c r="J21" s="36" t="s">
        <v>43</v>
      </c>
      <c r="K21" s="37"/>
    </row>
    <row r="22" spans="1:12" s="9" customFormat="1" ht="38.1" customHeight="1">
      <c r="A22" s="7">
        <v>2</v>
      </c>
      <c r="B22" s="45" t="s">
        <v>49</v>
      </c>
      <c r="C22" s="46"/>
      <c r="D22" s="46"/>
      <c r="E22" s="46"/>
      <c r="F22" s="12" t="s">
        <v>48</v>
      </c>
      <c r="G22" s="8">
        <v>1</v>
      </c>
      <c r="H22" s="34">
        <v>8500</v>
      </c>
      <c r="I22" s="35">
        <f>G22*H22</f>
        <v>8500</v>
      </c>
      <c r="J22" s="36" t="s">
        <v>71</v>
      </c>
      <c r="K22" s="24"/>
    </row>
    <row r="23" spans="1:12" s="9" customFormat="1" ht="23.1" customHeight="1">
      <c r="A23" s="7">
        <v>3</v>
      </c>
      <c r="B23" s="45" t="s">
        <v>50</v>
      </c>
      <c r="C23" s="45"/>
      <c r="D23" s="45"/>
      <c r="E23" s="45"/>
      <c r="F23" s="12" t="s">
        <v>48</v>
      </c>
      <c r="G23" s="8">
        <v>1</v>
      </c>
      <c r="H23" s="34">
        <v>8000</v>
      </c>
      <c r="I23" s="35">
        <f t="shared" ref="I23:I24" si="0">G23*H23</f>
        <v>8000</v>
      </c>
      <c r="J23" s="36" t="s">
        <v>71</v>
      </c>
      <c r="K23" s="24"/>
      <c r="L23" s="38"/>
    </row>
    <row r="24" spans="1:12" s="9" customFormat="1" ht="23.1" customHeight="1">
      <c r="A24" s="7">
        <v>4</v>
      </c>
      <c r="B24" s="45" t="s">
        <v>65</v>
      </c>
      <c r="C24" s="45"/>
      <c r="D24" s="45"/>
      <c r="E24" s="45"/>
      <c r="F24" s="12" t="s">
        <v>48</v>
      </c>
      <c r="G24" s="8">
        <v>1</v>
      </c>
      <c r="H24" s="34">
        <v>25000</v>
      </c>
      <c r="I24" s="35">
        <f t="shared" si="0"/>
        <v>25000</v>
      </c>
      <c r="J24" s="36" t="s">
        <v>43</v>
      </c>
      <c r="K24" s="24"/>
      <c r="L24" s="38"/>
    </row>
    <row r="25" spans="1:12" s="33" customFormat="1" ht="23.1" customHeight="1">
      <c r="A25" s="28" t="s">
        <v>67</v>
      </c>
      <c r="B25" s="44" t="s">
        <v>68</v>
      </c>
      <c r="C25" s="44"/>
      <c r="D25" s="44"/>
      <c r="E25" s="44"/>
      <c r="F25" s="28" t="s">
        <v>46</v>
      </c>
      <c r="G25" s="39">
        <v>155</v>
      </c>
      <c r="H25" s="29">
        <f>SUM(I26:I28)</f>
        <v>41500</v>
      </c>
      <c r="I25" s="30">
        <f>G25*H25</f>
        <v>6432500</v>
      </c>
      <c r="J25" s="31"/>
      <c r="K25" s="32"/>
    </row>
    <row r="26" spans="1:12" s="9" customFormat="1" ht="24.75" customHeight="1">
      <c r="A26" s="7">
        <v>1</v>
      </c>
      <c r="B26" s="45" t="s">
        <v>53</v>
      </c>
      <c r="C26" s="46"/>
      <c r="D26" s="46"/>
      <c r="E26" s="46"/>
      <c r="F26" s="12" t="s">
        <v>48</v>
      </c>
      <c r="G26" s="8">
        <v>1</v>
      </c>
      <c r="H26" s="34">
        <f>8500</f>
        <v>8500</v>
      </c>
      <c r="I26" s="35">
        <f>G26*H26</f>
        <v>8500</v>
      </c>
      <c r="J26" s="36" t="s">
        <v>71</v>
      </c>
      <c r="K26" s="37"/>
    </row>
    <row r="27" spans="1:12" s="9" customFormat="1" ht="24.75" customHeight="1">
      <c r="A27" s="7">
        <v>2</v>
      </c>
      <c r="B27" s="45" t="s">
        <v>55</v>
      </c>
      <c r="C27" s="46"/>
      <c r="D27" s="46"/>
      <c r="E27" s="46"/>
      <c r="F27" s="12" t="s">
        <v>48</v>
      </c>
      <c r="G27" s="8">
        <v>2</v>
      </c>
      <c r="H27" s="34">
        <v>9000</v>
      </c>
      <c r="I27" s="13">
        <f>G27*H27</f>
        <v>18000</v>
      </c>
      <c r="J27" s="36" t="s">
        <v>71</v>
      </c>
      <c r="K27" s="24"/>
    </row>
    <row r="28" spans="1:12" s="9" customFormat="1" ht="24.75" customHeight="1">
      <c r="A28" s="7">
        <v>3</v>
      </c>
      <c r="B28" s="45" t="s">
        <v>56</v>
      </c>
      <c r="C28" s="45"/>
      <c r="D28" s="45"/>
      <c r="E28" s="45"/>
      <c r="F28" s="12" t="s">
        <v>48</v>
      </c>
      <c r="G28" s="8">
        <v>3</v>
      </c>
      <c r="H28" s="34">
        <v>5000</v>
      </c>
      <c r="I28" s="35">
        <f t="shared" ref="I28" si="1">G28*H28</f>
        <v>15000</v>
      </c>
      <c r="J28" s="36" t="s">
        <v>43</v>
      </c>
      <c r="K28" s="24"/>
      <c r="L28" s="38"/>
    </row>
    <row r="29" spans="1:12" s="33" customFormat="1" ht="23.1" customHeight="1">
      <c r="A29" s="28" t="s">
        <v>70</v>
      </c>
      <c r="B29" s="44" t="s">
        <v>69</v>
      </c>
      <c r="C29" s="44"/>
      <c r="D29" s="44"/>
      <c r="E29" s="44"/>
      <c r="F29" s="28" t="s">
        <v>46</v>
      </c>
      <c r="G29" s="39">
        <v>270</v>
      </c>
      <c r="H29" s="29">
        <f>SUM(I30:I31)</f>
        <v>28000</v>
      </c>
      <c r="I29" s="30">
        <f>G29*H29</f>
        <v>7560000</v>
      </c>
      <c r="J29" s="31"/>
      <c r="K29" s="32"/>
    </row>
    <row r="30" spans="1:12" s="9" customFormat="1" ht="24.75" customHeight="1">
      <c r="A30" s="7">
        <v>1</v>
      </c>
      <c r="B30" s="45" t="s">
        <v>55</v>
      </c>
      <c r="C30" s="46"/>
      <c r="D30" s="46"/>
      <c r="E30" s="46"/>
      <c r="F30" s="12" t="s">
        <v>48</v>
      </c>
      <c r="G30" s="8">
        <v>2</v>
      </c>
      <c r="H30" s="34">
        <v>9000</v>
      </c>
      <c r="I30" s="13">
        <f>G30*H30</f>
        <v>18000</v>
      </c>
      <c r="J30" s="36" t="s">
        <v>71</v>
      </c>
      <c r="K30" s="24"/>
    </row>
    <row r="31" spans="1:12" s="9" customFormat="1" ht="24.75" customHeight="1">
      <c r="A31" s="7">
        <v>2</v>
      </c>
      <c r="B31" s="45" t="s">
        <v>56</v>
      </c>
      <c r="C31" s="45"/>
      <c r="D31" s="45"/>
      <c r="E31" s="45"/>
      <c r="F31" s="12" t="s">
        <v>48</v>
      </c>
      <c r="G31" s="8">
        <v>2</v>
      </c>
      <c r="H31" s="34">
        <v>5000</v>
      </c>
      <c r="I31" s="35">
        <f t="shared" ref="I31" si="2">G31*H31</f>
        <v>10000</v>
      </c>
      <c r="J31" s="36" t="s">
        <v>43</v>
      </c>
      <c r="K31" s="24"/>
      <c r="L31" s="38"/>
    </row>
    <row r="32" spans="1:12" s="16" customFormat="1" ht="24.75" customHeight="1">
      <c r="A32" s="15" t="s">
        <v>7</v>
      </c>
      <c r="B32" s="89" t="s">
        <v>8</v>
      </c>
      <c r="C32" s="90"/>
      <c r="D32" s="90"/>
      <c r="E32" s="90"/>
      <c r="F32" s="17"/>
      <c r="G32" s="17"/>
      <c r="H32" s="14"/>
      <c r="I32" s="14">
        <f>I18+I20+I25+I29</f>
        <v>15432500</v>
      </c>
      <c r="J32" s="17"/>
      <c r="K32" s="22"/>
    </row>
    <row r="33" spans="1:11" s="18" customFormat="1" ht="18" customHeight="1">
      <c r="A33" s="91" t="s">
        <v>6</v>
      </c>
      <c r="B33" s="92"/>
      <c r="C33" s="91" t="s">
        <v>41</v>
      </c>
      <c r="D33" s="92"/>
      <c r="E33" s="92"/>
      <c r="F33" s="92"/>
      <c r="G33" s="92"/>
      <c r="H33" s="92"/>
      <c r="I33" s="92"/>
      <c r="J33" s="92"/>
    </row>
    <row r="34" spans="1:11" s="18" customFormat="1" ht="18" customHeight="1">
      <c r="A34" s="93" t="s">
        <v>9</v>
      </c>
      <c r="B34" s="93"/>
      <c r="C34" s="93"/>
      <c r="D34" s="94" t="s">
        <v>15</v>
      </c>
      <c r="E34" s="94"/>
      <c r="F34" s="94"/>
      <c r="G34" s="94"/>
      <c r="H34" s="94"/>
      <c r="I34" s="94"/>
      <c r="J34" s="94"/>
    </row>
    <row r="35" spans="1:11" s="18" customFormat="1" ht="18" customHeight="1">
      <c r="A35" s="93" t="s">
        <v>10</v>
      </c>
      <c r="B35" s="95"/>
      <c r="C35" s="95"/>
      <c r="D35" s="94" t="s">
        <v>61</v>
      </c>
      <c r="E35" s="94"/>
      <c r="F35" s="94"/>
      <c r="G35" s="94"/>
      <c r="H35" s="94"/>
      <c r="I35" s="94"/>
      <c r="J35" s="94"/>
    </row>
    <row r="36" spans="1:11" s="18" customFormat="1" ht="18" customHeight="1">
      <c r="A36" s="93" t="s">
        <v>11</v>
      </c>
      <c r="B36" s="95"/>
      <c r="C36" s="95"/>
      <c r="D36" s="94" t="s">
        <v>62</v>
      </c>
      <c r="E36" s="94"/>
      <c r="F36" s="94"/>
      <c r="G36" s="94"/>
      <c r="H36" s="94"/>
      <c r="I36" s="94"/>
      <c r="J36" s="94"/>
    </row>
    <row r="37" spans="1:11" s="18" customFormat="1" ht="18" customHeight="1">
      <c r="A37" s="93" t="s">
        <v>12</v>
      </c>
      <c r="B37" s="95"/>
      <c r="C37" s="95"/>
      <c r="D37" s="94" t="s">
        <v>42</v>
      </c>
      <c r="E37" s="94"/>
      <c r="F37" s="94"/>
      <c r="G37" s="94"/>
      <c r="H37" s="94"/>
      <c r="I37" s="94"/>
      <c r="J37" s="94"/>
    </row>
    <row r="38" spans="1:11" s="18" customFormat="1" ht="18" customHeight="1">
      <c r="A38" s="93" t="s">
        <v>13</v>
      </c>
      <c r="B38" s="95"/>
      <c r="C38" s="95"/>
      <c r="D38" s="94" t="s">
        <v>16</v>
      </c>
      <c r="E38" s="94"/>
      <c r="F38" s="94"/>
      <c r="G38" s="94"/>
      <c r="H38" s="94"/>
      <c r="I38" s="94"/>
      <c r="J38" s="94"/>
    </row>
    <row r="39" spans="1:11" s="20" customFormat="1" ht="18" customHeight="1">
      <c r="A39" s="99" t="s">
        <v>14</v>
      </c>
      <c r="B39" s="100"/>
      <c r="C39" s="100"/>
      <c r="D39" s="94" t="s">
        <v>52</v>
      </c>
      <c r="E39" s="94"/>
      <c r="F39" s="94"/>
      <c r="G39" s="94"/>
      <c r="H39" s="94"/>
      <c r="I39" s="94"/>
      <c r="J39" s="94"/>
    </row>
    <row r="40" spans="1:11" s="18" customFormat="1" ht="18" customHeight="1">
      <c r="A40" s="96" t="s">
        <v>17</v>
      </c>
      <c r="B40" s="96"/>
      <c r="C40" s="96"/>
      <c r="D40" s="96"/>
      <c r="E40" s="96"/>
      <c r="F40" s="96"/>
      <c r="G40" s="96"/>
      <c r="H40" s="96"/>
      <c r="I40" s="96"/>
      <c r="J40" s="96"/>
      <c r="K40" s="40"/>
    </row>
    <row r="41" spans="1:11" s="10" customFormat="1" ht="9">
      <c r="K41" s="21"/>
    </row>
    <row r="42" spans="1:11" s="16" customFormat="1" ht="23.1" customHeight="1">
      <c r="A42" s="97" t="s">
        <v>18</v>
      </c>
      <c r="B42" s="98"/>
      <c r="C42" s="98"/>
      <c r="D42" s="98"/>
      <c r="E42" s="98"/>
      <c r="F42" s="98"/>
      <c r="G42" s="97" t="s">
        <v>19</v>
      </c>
      <c r="H42" s="98"/>
      <c r="I42" s="98"/>
      <c r="J42" s="98"/>
      <c r="K42" s="22"/>
    </row>
  </sheetData>
  <mergeCells count="60">
    <mergeCell ref="A40:J40"/>
    <mergeCell ref="A42:F42"/>
    <mergeCell ref="G42:J42"/>
    <mergeCell ref="A38:C38"/>
    <mergeCell ref="D38:J38"/>
    <mergeCell ref="A39:C39"/>
    <mergeCell ref="D39:J39"/>
    <mergeCell ref="A35:C35"/>
    <mergeCell ref="D35:J35"/>
    <mergeCell ref="A36:C36"/>
    <mergeCell ref="D36:J36"/>
    <mergeCell ref="A37:C37"/>
    <mergeCell ref="D37:J37"/>
    <mergeCell ref="B32:E32"/>
    <mergeCell ref="A33:B33"/>
    <mergeCell ref="C33:J33"/>
    <mergeCell ref="A34:C34"/>
    <mergeCell ref="D34:J34"/>
    <mergeCell ref="H14:J14"/>
    <mergeCell ref="B28:E28"/>
    <mergeCell ref="A15:J15"/>
    <mergeCell ref="A16:J16"/>
    <mergeCell ref="B17:E17"/>
    <mergeCell ref="B20:E20"/>
    <mergeCell ref="B21:E21"/>
    <mergeCell ref="B22:E22"/>
    <mergeCell ref="B18:E18"/>
    <mergeCell ref="B19:E19"/>
    <mergeCell ref="B23:E23"/>
    <mergeCell ref="B24:E24"/>
    <mergeCell ref="B25:E25"/>
    <mergeCell ref="B26:E26"/>
    <mergeCell ref="B27:E27"/>
    <mergeCell ref="E6:J6"/>
    <mergeCell ref="A8:B8"/>
    <mergeCell ref="C8:J8"/>
    <mergeCell ref="A9:B9"/>
    <mergeCell ref="C9:J9"/>
    <mergeCell ref="E2:J2"/>
    <mergeCell ref="E3:J3"/>
    <mergeCell ref="E4:G4"/>
    <mergeCell ref="I4:J4"/>
    <mergeCell ref="E5:G5"/>
    <mergeCell ref="I5:J5"/>
    <mergeCell ref="B29:E29"/>
    <mergeCell ref="B30:E30"/>
    <mergeCell ref="B31:E31"/>
    <mergeCell ref="A10:B10"/>
    <mergeCell ref="C10:J10"/>
    <mergeCell ref="A11:B11"/>
    <mergeCell ref="C11:F11"/>
    <mergeCell ref="H11:J11"/>
    <mergeCell ref="A12:B12"/>
    <mergeCell ref="C12:F12"/>
    <mergeCell ref="H12:J12"/>
    <mergeCell ref="A13:B13"/>
    <mergeCell ref="C13:F13"/>
    <mergeCell ref="H13:J13"/>
    <mergeCell ref="A14:B14"/>
    <mergeCell ref="C14:F14"/>
  </mergeCells>
  <printOptions horizontalCentered="1"/>
  <pageMargins left="0.27559055118110198" right="7.8740157480315001E-2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Dien Tich-12.04.2024</vt:lpstr>
      <vt:lpstr>26.10.2025</vt:lpstr>
      <vt:lpstr>'26.10.2025'!Print_Area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2024-11-05T13:55:52Z</cp:lastPrinted>
  <dcterms:created xsi:type="dcterms:W3CDTF">2019-11-30T14:21:09Z</dcterms:created>
  <dcterms:modified xsi:type="dcterms:W3CDTF">2025-10-26T14:41:27Z</dcterms:modified>
</cp:coreProperties>
</file>